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lad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<sst xmlns="http://schemas.openxmlformats.org/spreadsheetml/2006/main" count="32" uniqueCount="28">
  <si>
    <t xml:space="preserve">10km</t>
  </si>
  <si>
    <t xml:space="preserve">vul in dit gele vak je recent gelopen wedstrijdtijd in (let op: 00:00:00 notatie) en alle trainingstijden/tempo's worden aangepast.</t>
  </si>
  <si>
    <t xml:space="preserve">min/km</t>
  </si>
  <si>
    <t xml:space="preserve">km/uur</t>
  </si>
  <si>
    <t xml:space="preserve">Wedstrijdtempo</t>
  </si>
  <si>
    <t xml:space="preserve">Anaerobe Drempel</t>
  </si>
  <si>
    <t xml:space="preserve">Intervaltempo</t>
  </si>
  <si>
    <t xml:space="preserve">trainingsdoel</t>
  </si>
  <si>
    <t xml:space="preserve">int</t>
  </si>
  <si>
    <t xml:space="preserve">snelheidstraining</t>
  </si>
  <si>
    <t xml:space="preserve">WT/ext</t>
  </si>
  <si>
    <t xml:space="preserve">tempotraining/onderhoud</t>
  </si>
  <si>
    <t xml:space="preserve">Duurlooptempo</t>
  </si>
  <si>
    <t xml:space="preserve">TD</t>
  </si>
  <si>
    <t xml:space="preserve">tempouithoudingsvermogen</t>
  </si>
  <si>
    <t xml:space="preserve">DL3</t>
  </si>
  <si>
    <t xml:space="preserve">DL2</t>
  </si>
  <si>
    <t xml:space="preserve">uithoudingsvermogen</t>
  </si>
  <si>
    <t xml:space="preserve">DL1</t>
  </si>
  <si>
    <t xml:space="preserve">HDL</t>
  </si>
  <si>
    <t xml:space="preserve">herstel</t>
  </si>
  <si>
    <t xml:space="preserve">Interval      </t>
  </si>
  <si>
    <t xml:space="preserve">200 m</t>
  </si>
  <si>
    <t xml:space="preserve">400 m</t>
  </si>
  <si>
    <t xml:space="preserve">600 m</t>
  </si>
  <si>
    <t xml:space="preserve">800 m</t>
  </si>
  <si>
    <t xml:space="preserve">1000 m</t>
  </si>
  <si>
    <t xml:space="preserve">1200 m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</si>
</sst>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h:mm:ss"/>
    <numFmt numFmtId="167" formatCode="0.0"/>
    <numFmt numFmtId="168" formatCode="[h]:mm:ss;@"/>
    <numFmt numFmtId="169" formatCode="0%"/>
    <numFmt numFmtId="170" formatCode="0.0%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1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2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N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8" activeCellId="0" sqref="F28"/>
    </sheetView>
  </sheetViews>
  <sheetFormatPr defaultColWidth="8.6875" defaultRowHeight="14.4" zeroHeight="false" outlineLevelRow="0" outlineLevelCol="0"/>
  <cols>
    <col collapsed="false" customWidth="true" hidden="false" outlineLevel="0" max="2" min="2" style="0" width="16.78"/>
    <col collapsed="false" customWidth="true" hidden="false" outlineLevel="0" max="3" min="3" style="0" width="8.11"/>
    <col collapsed="false" customWidth="true" hidden="false" outlineLevel="0" max="4" min="4" style="1" width="14.22"/>
    <col collapsed="false" customWidth="true" hidden="false" outlineLevel="0" max="8" min="5" style="0" width="14.22"/>
  </cols>
  <sheetData>
    <row r="1" customFormat="false" ht="15" hidden="false" customHeight="false" outlineLevel="0" collapsed="false"/>
    <row r="2" customFormat="false" ht="15" hidden="false" customHeight="false" outlineLevel="0" collapsed="false">
      <c r="B2" s="2" t="s">
        <v>0</v>
      </c>
      <c r="C2" s="2"/>
      <c r="D2" s="3" t="n">
        <v>0.0416666666666667</v>
      </c>
      <c r="E2" s="4" t="s">
        <v>1</v>
      </c>
      <c r="F2" s="4"/>
      <c r="G2" s="4"/>
      <c r="H2" s="4"/>
      <c r="I2" s="4"/>
      <c r="J2" s="4"/>
      <c r="K2" s="4"/>
      <c r="L2" s="4"/>
      <c r="M2" s="4"/>
      <c r="N2" s="4"/>
    </row>
    <row r="3" customFormat="false" ht="14.4" hidden="false" customHeight="false" outlineLevel="0" collapsed="false">
      <c r="B3" s="2"/>
      <c r="C3" s="2"/>
      <c r="D3" s="5"/>
      <c r="E3" s="6"/>
      <c r="F3" s="1"/>
      <c r="G3" s="1"/>
      <c r="H3" s="1"/>
      <c r="I3" s="1"/>
      <c r="J3" s="1"/>
      <c r="K3" s="1"/>
      <c r="L3" s="1"/>
      <c r="M3" s="1"/>
      <c r="N3" s="1"/>
    </row>
    <row r="4" customFormat="false" ht="14.4" hidden="false" customHeight="false" outlineLevel="0" collapsed="false">
      <c r="B4" s="2"/>
      <c r="C4" s="2"/>
      <c r="D4" s="7" t="s">
        <v>2</v>
      </c>
      <c r="E4" s="8" t="s">
        <v>3</v>
      </c>
      <c r="F4" s="1"/>
      <c r="G4" s="1"/>
      <c r="H4" s="1"/>
      <c r="I4" s="1"/>
      <c r="J4" s="1"/>
      <c r="K4" s="1"/>
      <c r="L4" s="1"/>
      <c r="M4" s="1"/>
      <c r="N4" s="1"/>
    </row>
    <row r="5" customFormat="false" ht="14.4" hidden="false" customHeight="false" outlineLevel="0" collapsed="false">
      <c r="B5" s="2" t="s">
        <v>4</v>
      </c>
      <c r="C5" s="2"/>
      <c r="D5" s="9" t="n">
        <f aca="false">D2/10</f>
        <v>0.00416666666666667</v>
      </c>
      <c r="E5" s="10" t="n">
        <f aca="false">(1000/(MINUTE(D5)*60+SECOND(D5))*3.6)</f>
        <v>10</v>
      </c>
    </row>
    <row r="6" customFormat="false" ht="14.4" hidden="false" customHeight="false" outlineLevel="0" collapsed="false">
      <c r="B6" s="2" t="s">
        <v>5</v>
      </c>
      <c r="C6" s="2"/>
      <c r="D6" s="9" t="n">
        <f aca="false">D$2/10+TIME(0,0,10)</f>
        <v>0.00428240740740741</v>
      </c>
      <c r="E6" s="11"/>
      <c r="F6" s="12"/>
      <c r="G6" s="12"/>
    </row>
    <row r="7" customFormat="false" ht="14.4" hidden="false" customHeight="false" outlineLevel="0" collapsed="false">
      <c r="B7" s="2"/>
      <c r="C7" s="2"/>
      <c r="D7" s="13"/>
      <c r="E7" s="11"/>
      <c r="F7" s="12"/>
      <c r="G7" s="12"/>
    </row>
    <row r="8" customFormat="false" ht="14.4" hidden="false" customHeight="false" outlineLevel="0" collapsed="false">
      <c r="B8" s="2"/>
      <c r="C8" s="2"/>
      <c r="D8" s="13"/>
      <c r="E8" s="11"/>
    </row>
    <row r="9" customFormat="false" ht="14.4" hidden="false" customHeight="false" outlineLevel="0" collapsed="false">
      <c r="B9" s="14" t="s">
        <v>6</v>
      </c>
      <c r="C9" s="15"/>
      <c r="D9" s="13"/>
      <c r="F9" s="16" t="s">
        <v>7</v>
      </c>
      <c r="G9" s="11"/>
    </row>
    <row r="10" customFormat="false" ht="14.4" hidden="false" customHeight="false" outlineLevel="0" collapsed="false">
      <c r="B10" s="17" t="n">
        <v>1.1</v>
      </c>
      <c r="C10" s="18" t="s">
        <v>8</v>
      </c>
      <c r="D10" s="9" t="n">
        <f aca="false">F27</f>
        <v>0.00378787878787879</v>
      </c>
      <c r="E10" s="19" t="n">
        <f aca="false">(1000/(MINUTE(D10)*60+SECOND(D10))*3.6)</f>
        <v>11.0091743119266</v>
      </c>
      <c r="F10" s="20" t="s">
        <v>9</v>
      </c>
    </row>
    <row r="11" customFormat="false" ht="14.4" hidden="false" customHeight="false" outlineLevel="0" collapsed="false">
      <c r="B11" s="17" t="n">
        <v>1.05</v>
      </c>
      <c r="C11" s="18" t="s">
        <v>8</v>
      </c>
      <c r="D11" s="9" t="n">
        <f aca="false">E27</f>
        <v>0.00396825396825397</v>
      </c>
      <c r="E11" s="19" t="n">
        <f aca="false">(1000/(MINUTE(D11)*60+SECOND(D11))*3.6)</f>
        <v>10.4956268221574</v>
      </c>
      <c r="F11" s="20" t="s">
        <v>9</v>
      </c>
    </row>
    <row r="12" customFormat="false" ht="14.4" hidden="false" customHeight="false" outlineLevel="0" collapsed="false">
      <c r="B12" s="17" t="n">
        <v>1</v>
      </c>
      <c r="C12" s="18" t="s">
        <v>10</v>
      </c>
      <c r="D12" s="9" t="n">
        <f aca="false">D5</f>
        <v>0.00416666666666667</v>
      </c>
      <c r="E12" s="19" t="n">
        <f aca="false">(1000/(MINUTE(D12)*60+SECOND(D12))*3.6)</f>
        <v>10</v>
      </c>
      <c r="F12" s="20" t="s">
        <v>11</v>
      </c>
    </row>
    <row r="13" customFormat="false" ht="14.4" hidden="false" customHeight="false" outlineLevel="0" collapsed="false">
      <c r="B13" s="17"/>
      <c r="C13" s="18"/>
      <c r="D13" s="13"/>
      <c r="E13" s="21"/>
      <c r="F13" s="20"/>
    </row>
    <row r="14" customFormat="false" ht="14.4" hidden="false" customHeight="false" outlineLevel="0" collapsed="false">
      <c r="B14" s="14" t="s">
        <v>12</v>
      </c>
      <c r="C14" s="18"/>
      <c r="D14" s="13"/>
      <c r="E14" s="21"/>
      <c r="F14" s="20"/>
    </row>
    <row r="15" customFormat="false" ht="14.4" hidden="false" customHeight="false" outlineLevel="0" collapsed="false">
      <c r="B15" s="17" t="n">
        <v>0.95</v>
      </c>
      <c r="C15" s="18" t="s">
        <v>13</v>
      </c>
      <c r="D15" s="9" t="n">
        <f aca="false">D$6/95*100</f>
        <v>0.00450779727095517</v>
      </c>
      <c r="E15" s="19" t="n">
        <f aca="false">(1000/(MINUTE(D15)*60+SECOND(D15))*3.6)</f>
        <v>9.25449871465296</v>
      </c>
      <c r="F15" s="20" t="s">
        <v>14</v>
      </c>
      <c r="G15" s="11"/>
    </row>
    <row r="16" customFormat="false" ht="14.4" hidden="false" customHeight="false" outlineLevel="0" collapsed="false">
      <c r="B16" s="17" t="n">
        <v>0.9</v>
      </c>
      <c r="C16" s="18" t="s">
        <v>15</v>
      </c>
      <c r="D16" s="9" t="n">
        <f aca="false">D$6/90*100</f>
        <v>0.0047582304526749</v>
      </c>
      <c r="E16" s="19" t="n">
        <f aca="false">(1000/(MINUTE(D16)*60+SECOND(D16))*3.6)</f>
        <v>8.75912408759124</v>
      </c>
      <c r="F16" s="20" t="s">
        <v>14</v>
      </c>
      <c r="G16" s="11"/>
      <c r="H16" s="20"/>
    </row>
    <row r="17" customFormat="false" ht="14.4" hidden="false" customHeight="false" outlineLevel="0" collapsed="false">
      <c r="B17" s="17" t="n">
        <v>0.85</v>
      </c>
      <c r="C17" s="18" t="s">
        <v>16</v>
      </c>
      <c r="D17" s="9" t="n">
        <f aca="false">D$6/85*100</f>
        <v>0.00503812636165577</v>
      </c>
      <c r="E17" s="19" t="n">
        <f aca="false">(1000/(MINUTE(D17)*60+SECOND(D17))*3.6)</f>
        <v>8.27586206896552</v>
      </c>
      <c r="F17" s="20" t="s">
        <v>17</v>
      </c>
      <c r="G17" s="11"/>
    </row>
    <row r="18" customFormat="false" ht="14.4" hidden="false" customHeight="false" outlineLevel="0" collapsed="false">
      <c r="B18" s="17" t="n">
        <v>0.8</v>
      </c>
      <c r="C18" s="18" t="s">
        <v>18</v>
      </c>
      <c r="D18" s="9" t="n">
        <f aca="false">D$6/80*100</f>
        <v>0.00535300925925926</v>
      </c>
      <c r="E18" s="19" t="n">
        <f aca="false">(1000/(MINUTE(D18)*60+SECOND(D18))*3.6)</f>
        <v>7.77537796976242</v>
      </c>
      <c r="F18" s="20" t="s">
        <v>17</v>
      </c>
      <c r="G18" s="11"/>
    </row>
    <row r="19" customFormat="false" ht="14.4" hidden="false" customHeight="false" outlineLevel="0" collapsed="false">
      <c r="B19" s="17" t="n">
        <v>0.75</v>
      </c>
      <c r="C19" s="15" t="s">
        <v>19</v>
      </c>
      <c r="D19" s="9" t="n">
        <f aca="false">D$6/75*100</f>
        <v>0.00570987654320988</v>
      </c>
      <c r="E19" s="19" t="n">
        <f aca="false">(1000/(MINUTE(D19)*60+SECOND(D19))*3.6)</f>
        <v>7.30223123732252</v>
      </c>
      <c r="F19" s="20" t="s">
        <v>20</v>
      </c>
      <c r="G19" s="11"/>
    </row>
    <row r="22" customFormat="false" ht="14.4" hidden="false" customHeight="false" outlineLevel="0" collapsed="false">
      <c r="B22" s="2"/>
      <c r="C22" s="22"/>
      <c r="D22" s="23" t="n">
        <v>1</v>
      </c>
      <c r="E22" s="24" t="n">
        <v>1.05</v>
      </c>
      <c r="F22" s="24" t="n">
        <v>1.1</v>
      </c>
    </row>
    <row r="23" customFormat="false" ht="14.4" hidden="false" customHeight="false" outlineLevel="0" collapsed="false">
      <c r="B23" s="14" t="s">
        <v>21</v>
      </c>
      <c r="C23" s="25" t="s">
        <v>22</v>
      </c>
      <c r="D23" s="9" t="n">
        <f aca="false">$D$27*0.19</f>
        <v>0.000791666666666667</v>
      </c>
      <c r="E23" s="9" t="n">
        <f aca="false">($D$27*0.19)/$E$22*$D$22</f>
        <v>0.000753968253968254</v>
      </c>
      <c r="F23" s="9" t="n">
        <f aca="false">($D$27*0.19)/$F$22*$D$22</f>
        <v>0.00071969696969697</v>
      </c>
    </row>
    <row r="24" customFormat="false" ht="14.4" hidden="false" customHeight="false" outlineLevel="0" collapsed="false">
      <c r="C24" s="26" t="s">
        <v>23</v>
      </c>
      <c r="D24" s="9" t="n">
        <f aca="false">$D$27*0.38</f>
        <v>0.00158333333333333</v>
      </c>
      <c r="E24" s="9" t="n">
        <f aca="false">($D$27*0.38)/$E$22*$D$22</f>
        <v>0.00150793650793651</v>
      </c>
      <c r="F24" s="9" t="n">
        <f aca="false">($D$27*0.38)/$F$22*$D$22</f>
        <v>0.00143939393939394</v>
      </c>
    </row>
    <row r="25" customFormat="false" ht="14.4" hidden="false" customHeight="false" outlineLevel="0" collapsed="false">
      <c r="C25" s="26" t="s">
        <v>24</v>
      </c>
      <c r="D25" s="9" t="n">
        <f aca="false">$D$27*0.57</f>
        <v>0.002375</v>
      </c>
      <c r="E25" s="9" t="n">
        <f aca="false">($D$27*0.57)/$E$22*$D$22</f>
        <v>0.00226190476190476</v>
      </c>
      <c r="F25" s="9" t="n">
        <f aca="false">($D$27*0.57)/$F$22*$D$22</f>
        <v>0.00215909090909091</v>
      </c>
    </row>
    <row r="26" customFormat="false" ht="14.4" hidden="false" customHeight="false" outlineLevel="0" collapsed="false">
      <c r="C26" s="26" t="s">
        <v>25</v>
      </c>
      <c r="D26" s="9" t="n">
        <f aca="false">$D$27*0.8</f>
        <v>0.00333333333333333</v>
      </c>
      <c r="E26" s="9" t="n">
        <f aca="false">($D$27*0.8)/$E$22*$D$22</f>
        <v>0.00317460317460317</v>
      </c>
      <c r="F26" s="9" t="n">
        <f aca="false">($D$27*0.8)/$F$22*$D$22</f>
        <v>0.00303030303030303</v>
      </c>
    </row>
    <row r="27" customFormat="false" ht="14.4" hidden="false" customHeight="false" outlineLevel="0" collapsed="false">
      <c r="C27" s="26" t="s">
        <v>26</v>
      </c>
      <c r="D27" s="9" t="n">
        <f aca="false">$D$2/10</f>
        <v>0.00416666666666667</v>
      </c>
      <c r="E27" s="9" t="n">
        <f aca="false">($D$27)/$E$22*$D$22</f>
        <v>0.00396825396825397</v>
      </c>
      <c r="F27" s="9" t="n">
        <f aca="false">($D$27)/$F$22*$D$22</f>
        <v>0.00378787878787879</v>
      </c>
    </row>
    <row r="28" customFormat="false" ht="14.4" hidden="false" customHeight="false" outlineLevel="0" collapsed="false">
      <c r="C28" s="26" t="s">
        <v>27</v>
      </c>
      <c r="D28" s="9" t="n">
        <f aca="false">$D$27*1.2</f>
        <v>0.005</v>
      </c>
      <c r="E28" s="9" t="n">
        <f aca="false">($D$27*1.2)/$E$22*$D$22</f>
        <v>0.00476190476190476</v>
      </c>
      <c r="F28" s="9" t="n">
        <f aca="false">($D$27*1.2)/$F$22*$D$22</f>
        <v>0.00454545454545455</v>
      </c>
    </row>
  </sheetData>
  <mergeCells count="1">
    <mergeCell ref="E2:N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LibreOffice/7.2.1.2$Windows_X86_64 LibreOffice_project/87b77fad49947c1441b67c559c339af8f3517e22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2020-10-11T15:45:21Z</dcterms:created>
  <dc:creator>Harm Kruit</dc:creator>
  <dc:description/>
  <dc:language>nl-NL</dc:language>
  <cp:lastModifiedBy>Harm Kruit</cp:lastModifiedBy>
  <dcterms:modified xsi:type="dcterms:W3CDTF">2021-11-10T14:46:13Z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